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DAMA 631" sheetId="1" r:id="rId1"/>
  </sheets>
  <definedNames>
    <definedName name="_xlnm.Print_Area" localSheetId="0">'KODAMA 631'!$A$1:$M$61</definedName>
  </definedNames>
  <calcPr fullCalcOnLoad="1"/>
</workbook>
</file>

<file path=xl/sharedStrings.xml><?xml version="1.0" encoding="utf-8"?>
<sst xmlns="http://schemas.openxmlformats.org/spreadsheetml/2006/main" count="318" uniqueCount="126">
  <si>
    <t>2013-06-13 (Reinhard Douté)</t>
  </si>
  <si>
    <t>Tokaido Shinkansen - Stabilité de la conduite</t>
  </si>
  <si>
    <t>Principe : suivi du même train KODAMA 631 à quelques jours d'intervalle (NB : seul le freinage est automatique)</t>
  </si>
  <si>
    <t>Lieux et dépassements</t>
  </si>
  <si>
    <t>2013-05-06</t>
  </si>
  <si>
    <t>2013-05-10</t>
  </si>
  <si>
    <t>Ecart (s)</t>
  </si>
  <si>
    <t>Vitesses moyennes</t>
  </si>
  <si>
    <t>PK</t>
  </si>
  <si>
    <t>TOKYO (6h33)</t>
  </si>
  <si>
    <t>-1</t>
  </si>
  <si>
    <t>SHINAGAWA</t>
  </si>
  <si>
    <t>39</t>
  </si>
  <si>
    <t>32</t>
  </si>
  <si>
    <t>35</t>
  </si>
  <si>
    <t>+3</t>
  </si>
  <si>
    <t>40</t>
  </si>
  <si>
    <t>48</t>
  </si>
  <si>
    <t>49</t>
  </si>
  <si>
    <t>+1</t>
  </si>
  <si>
    <t>(axe fleuve)</t>
  </si>
  <si>
    <t>45</t>
  </si>
  <si>
    <t>47</t>
  </si>
  <si>
    <t>58</t>
  </si>
  <si>
    <t>+11</t>
  </si>
  <si>
    <t>(tunnel court)</t>
  </si>
  <si>
    <t>31</t>
  </si>
  <si>
    <t>44</t>
  </si>
  <si>
    <t>+13</t>
  </si>
  <si>
    <t>(tunnel S)</t>
  </si>
  <si>
    <t>53</t>
  </si>
  <si>
    <t>08</t>
  </si>
  <si>
    <t>+15</t>
  </si>
  <si>
    <t>SHIN-YOKOHAMA</t>
  </si>
  <si>
    <t>51</t>
  </si>
  <si>
    <t>07</t>
  </si>
  <si>
    <t>24</t>
  </si>
  <si>
    <t>+17</t>
  </si>
  <si>
    <t>52</t>
  </si>
  <si>
    <t>22</t>
  </si>
  <si>
    <t>+22</t>
  </si>
  <si>
    <t>(tunnel N)</t>
  </si>
  <si>
    <t>54</t>
  </si>
  <si>
    <t>19</t>
  </si>
  <si>
    <t>+26</t>
  </si>
  <si>
    <t>57</t>
  </si>
  <si>
    <t>02</t>
  </si>
  <si>
    <t>25</t>
  </si>
  <si>
    <t>+23</t>
  </si>
  <si>
    <t>03</t>
  </si>
  <si>
    <t>37</t>
  </si>
  <si>
    <t>56</t>
  </si>
  <si>
    <t>+19</t>
  </si>
  <si>
    <t>Odawara</t>
  </si>
  <si>
    <t>06</t>
  </si>
  <si>
    <t>59</t>
  </si>
  <si>
    <t>13</t>
  </si>
  <si>
    <t>+14</t>
  </si>
  <si>
    <t>+16</t>
  </si>
  <si>
    <t>09</t>
  </si>
  <si>
    <t>+5</t>
  </si>
  <si>
    <t>(tunnel long S)</t>
  </si>
  <si>
    <t>12</t>
  </si>
  <si>
    <t>42</t>
  </si>
  <si>
    <t>-10</t>
  </si>
  <si>
    <t>Atami</t>
  </si>
  <si>
    <t>16</t>
  </si>
  <si>
    <t>17</t>
  </si>
  <si>
    <t>27</t>
  </si>
  <si>
    <t>34</t>
  </si>
  <si>
    <t>+7</t>
  </si>
  <si>
    <t>(tunnel long N)</t>
  </si>
  <si>
    <t>18</t>
  </si>
  <si>
    <t>30</t>
  </si>
  <si>
    <t>21</t>
  </si>
  <si>
    <t>01</t>
  </si>
  <si>
    <t>20</t>
  </si>
  <si>
    <t>46</t>
  </si>
  <si>
    <t>-15</t>
  </si>
  <si>
    <t>-16</t>
  </si>
  <si>
    <t>Mishima [1]</t>
  </si>
  <si>
    <t>28</t>
  </si>
  <si>
    <t>-3</t>
  </si>
  <si>
    <t>+10</t>
  </si>
  <si>
    <t>PK 117</t>
  </si>
  <si>
    <t>29</t>
  </si>
  <si>
    <t>PK 130</t>
  </si>
  <si>
    <t>+8</t>
  </si>
  <si>
    <t>Shin-Fuji [2+3]</t>
  </si>
  <si>
    <t>41</t>
  </si>
  <si>
    <t>+6</t>
  </si>
  <si>
    <t>23</t>
  </si>
  <si>
    <t>-7</t>
  </si>
  <si>
    <t>-11</t>
  </si>
  <si>
    <t>PK 160</t>
  </si>
  <si>
    <t>50</t>
  </si>
  <si>
    <t>55</t>
  </si>
  <si>
    <t>-8</t>
  </si>
  <si>
    <t>SHIZUOKA [4]</t>
  </si>
  <si>
    <t>+2</t>
  </si>
  <si>
    <t>00</t>
  </si>
  <si>
    <t>05</t>
  </si>
  <si>
    <t>-9</t>
  </si>
  <si>
    <t>-2</t>
  </si>
  <si>
    <t>Kakegawa</t>
  </si>
  <si>
    <t>11</t>
  </si>
  <si>
    <t>=</t>
  </si>
  <si>
    <t>26</t>
  </si>
  <si>
    <t>15</t>
  </si>
  <si>
    <t>-12</t>
  </si>
  <si>
    <t>(PRa S)</t>
  </si>
  <si>
    <t>Hamamatsu [5+6]</t>
  </si>
  <si>
    <t>36</t>
  </si>
  <si>
    <t>+9</t>
  </si>
  <si>
    <t>PK 246</t>
  </si>
  <si>
    <t>PK 270</t>
  </si>
  <si>
    <t>Toyohashi [7+8]</t>
  </si>
  <si>
    <t>(PR haut)</t>
  </si>
  <si>
    <t>Mikawa-Anjo [9+10]</t>
  </si>
  <si>
    <t>PK 320</t>
  </si>
  <si>
    <t>-5</t>
  </si>
  <si>
    <t>(PR haut, en construction)</t>
  </si>
  <si>
    <t>10</t>
  </si>
  <si>
    <t>-21</t>
  </si>
  <si>
    <t>NAGOYA (9h14)</t>
  </si>
  <si>
    <t>-23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</si>
</sst>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0"/>
    <numFmt numFmtId="168" formatCode="0.0"/>
  </numFmts>
  <fonts count="10">
    <font>
      <sz val="10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41">
    <xf numFmtId="164" fontId="0" fillId="0" borderId="0" xfId="0" applyAlignment="1">
      <alignment/>
    </xf>
    <xf numFmtId="164" fontId="0" fillId="0" borderId="0" xfId="0" applyAlignment="1">
      <alignment vertical="center"/>
    </xf>
    <xf numFmtId="166" fontId="0" fillId="0" borderId="0" xfId="0" applyNumberFormat="1" applyBorder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4" fontId="6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5" fillId="2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0" fillId="0" borderId="0" xfId="0" applyAlignment="1">
      <alignment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8" fontId="5" fillId="0" borderId="2" xfId="0" applyNumberFormat="1" applyFont="1" applyFill="1" applyBorder="1" applyAlignment="1" applyProtection="1">
      <alignment horizontal="center" vertical="center"/>
      <protection locked="0"/>
    </xf>
    <xf numFmtId="166" fontId="5" fillId="0" borderId="3" xfId="0" applyNumberFormat="1" applyFont="1" applyFill="1" applyBorder="1" applyAlignment="1" applyProtection="1">
      <alignment horizontal="center" vertical="center"/>
      <protection locked="0"/>
    </xf>
    <xf numFmtId="166" fontId="9" fillId="3" borderId="4" xfId="0" applyNumberFormat="1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 applyProtection="1">
      <alignment horizontal="center" vertical="center"/>
      <protection locked="0"/>
    </xf>
    <xf numFmtId="166" fontId="5" fillId="3" borderId="0" xfId="0" applyNumberFormat="1" applyFont="1" applyFill="1" applyBorder="1" applyAlignment="1" applyProtection="1">
      <alignment horizontal="center" vertical="center"/>
      <protection locked="0"/>
    </xf>
    <xf numFmtId="168" fontId="5" fillId="0" borderId="5" xfId="0" applyNumberFormat="1" applyFont="1" applyFill="1" applyBorder="1" applyAlignment="1" applyProtection="1">
      <alignment horizontal="center" vertical="center"/>
      <protection locked="0"/>
    </xf>
    <xf numFmtId="168" fontId="5" fillId="4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Font="1" applyFill="1" applyBorder="1" applyAlignment="1" applyProtection="1">
      <alignment horizontal="center" vertical="center"/>
      <protection locked="0"/>
    </xf>
    <xf numFmtId="167" fontId="5" fillId="4" borderId="5" xfId="0" applyNumberFormat="1" applyFont="1" applyFill="1" applyBorder="1" applyAlignment="1" applyProtection="1">
      <alignment horizontal="center" vertical="center"/>
      <protection locked="0"/>
    </xf>
    <xf numFmtId="166" fontId="5" fillId="0" borderId="5" xfId="0" applyNumberFormat="1" applyFont="1" applyFill="1" applyBorder="1" applyAlignment="1" applyProtection="1">
      <alignment horizontal="center" vertical="center"/>
      <protection locked="0"/>
    </xf>
    <xf numFmtId="166" fontId="5" fillId="0" borderId="6" xfId="0" applyNumberFormat="1" applyFont="1" applyFill="1" applyBorder="1" applyAlignment="1" applyProtection="1">
      <alignment horizontal="center" vertical="center"/>
      <protection locked="0"/>
    </xf>
    <xf numFmtId="167" fontId="5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89"/>
  <sheetViews>
    <sheetView tabSelected="1" workbookViewId="0" topLeftCell="A1">
      <selection activeCell="D1" sqref="D1"/>
    </sheetView>
  </sheetViews>
  <sheetFormatPr defaultColWidth="12.00390625" defaultRowHeight="11.25" customHeight="1"/>
  <cols>
    <col min="1" max="1" width="10.875" style="1" customWidth="1"/>
    <col min="2" max="2" width="2.75390625" style="2" customWidth="1"/>
    <col min="3" max="3" width="27.00390625" style="3" customWidth="1"/>
    <col min="4" max="10" width="3.75390625" style="1" customWidth="1"/>
    <col min="11" max="11" width="6.75390625" style="1" customWidth="1"/>
    <col min="12" max="13" width="4.75390625" style="1" customWidth="1"/>
    <col min="14" max="14" width="3.75390625" style="1" customWidth="1"/>
    <col min="15" max="56" width="10.875" style="1" customWidth="1"/>
    <col min="57" max="75" width="10.375" style="1" customWidth="1"/>
    <col min="76" max="113" width="9.375" style="1" customWidth="1"/>
    <col min="114" max="16384" width="12.25390625" style="1" customWidth="1"/>
  </cols>
  <sheetData>
    <row r="1" spans="1:13" ht="12.75">
      <c r="A1" s="4" t="s">
        <v>0</v>
      </c>
      <c r="B1" s="5"/>
      <c r="C1" s="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5"/>
      <c r="C2" s="4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1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6"/>
      <c r="B4" s="5"/>
      <c r="C4" s="4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75" s="12" customFormat="1" ht="11.25" customHeight="1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10"/>
      <c r="R6" s="10"/>
      <c r="S6" s="10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s="20" customFormat="1" ht="21" customHeight="1">
      <c r="A7" s="13"/>
      <c r="B7" s="14"/>
      <c r="C7" s="15" t="s">
        <v>3</v>
      </c>
      <c r="D7" s="14"/>
      <c r="E7" s="16" t="s">
        <v>4</v>
      </c>
      <c r="F7" s="16"/>
      <c r="G7" s="16"/>
      <c r="H7" s="16" t="s">
        <v>5</v>
      </c>
      <c r="I7" s="16"/>
      <c r="J7" s="16"/>
      <c r="K7" s="15" t="s">
        <v>6</v>
      </c>
      <c r="L7" s="16" t="s">
        <v>7</v>
      </c>
      <c r="M7" s="16"/>
      <c r="N7" s="17"/>
      <c r="O7" s="18"/>
      <c r="P7" s="18"/>
      <c r="Q7" s="18"/>
      <c r="R7" s="18"/>
      <c r="S7" s="18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</row>
    <row r="8" spans="1:75" ht="11.25" customHeight="1">
      <c r="A8" s="21" t="s">
        <v>8</v>
      </c>
      <c r="B8" s="22"/>
      <c r="C8" s="23"/>
      <c r="D8" s="9"/>
      <c r="E8" s="9"/>
      <c r="F8" s="9"/>
      <c r="G8" s="9"/>
      <c r="H8" s="9"/>
      <c r="I8" s="9"/>
      <c r="J8" s="9"/>
      <c r="K8" s="9"/>
      <c r="L8" s="24"/>
      <c r="M8" s="24"/>
      <c r="N8" s="25"/>
      <c r="O8" s="26"/>
      <c r="P8" s="26"/>
      <c r="Q8" s="26"/>
      <c r="R8" s="26"/>
      <c r="S8" s="26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</row>
    <row r="9" spans="1:75" ht="11.25" customHeight="1">
      <c r="A9" s="28">
        <v>0</v>
      </c>
      <c r="B9" s="29"/>
      <c r="C9" s="30" t="s">
        <v>9</v>
      </c>
      <c r="D9" s="9"/>
      <c r="E9" s="31">
        <v>6</v>
      </c>
      <c r="F9" s="31">
        <v>33</v>
      </c>
      <c r="G9" s="31">
        <v>27</v>
      </c>
      <c r="H9" s="31">
        <v>6</v>
      </c>
      <c r="I9" s="31">
        <v>33</v>
      </c>
      <c r="J9" s="31">
        <v>26</v>
      </c>
      <c r="K9" s="32" t="s">
        <v>10</v>
      </c>
      <c r="L9" s="24"/>
      <c r="M9" s="24"/>
      <c r="N9" s="25"/>
      <c r="O9" s="26"/>
      <c r="P9" s="26"/>
      <c r="Q9" s="26"/>
      <c r="R9" s="26"/>
      <c r="S9" s="26"/>
      <c r="T9" s="2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1:75" ht="11.25" customHeight="1">
      <c r="A10" s="33">
        <f>6.7</f>
        <v>6.7</v>
      </c>
      <c r="B10" s="29"/>
      <c r="C10" s="30" t="s">
        <v>11</v>
      </c>
      <c r="D10" s="9"/>
      <c r="E10" s="9"/>
      <c r="F10" s="15" t="s">
        <v>12</v>
      </c>
      <c r="G10" s="15" t="s">
        <v>13</v>
      </c>
      <c r="H10" s="9"/>
      <c r="I10" s="15" t="s">
        <v>12</v>
      </c>
      <c r="J10" s="15" t="s">
        <v>14</v>
      </c>
      <c r="K10" s="32" t="s">
        <v>15</v>
      </c>
      <c r="L10" s="24"/>
      <c r="M10" s="24"/>
      <c r="N10" s="25"/>
      <c r="O10" s="26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75" ht="11.25" customHeight="1">
      <c r="A11" s="33">
        <f>A10</f>
        <v>6.7</v>
      </c>
      <c r="B11" s="29"/>
      <c r="C11" s="30"/>
      <c r="D11" s="9"/>
      <c r="E11" s="9"/>
      <c r="F11" s="15" t="s">
        <v>16</v>
      </c>
      <c r="G11" s="15" t="s">
        <v>17</v>
      </c>
      <c r="H11" s="9"/>
      <c r="I11" s="15" t="s">
        <v>16</v>
      </c>
      <c r="J11" s="15" t="s">
        <v>18</v>
      </c>
      <c r="K11" s="32" t="s">
        <v>19</v>
      </c>
      <c r="L11" s="24"/>
      <c r="M11" s="24"/>
      <c r="N11" s="25"/>
      <c r="O11" s="26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75" ht="11.25" customHeight="1">
      <c r="A12" s="34">
        <f>11.7</f>
        <v>11.7</v>
      </c>
      <c r="B12" s="29"/>
      <c r="C12" s="35" t="s">
        <v>20</v>
      </c>
      <c r="D12" s="9"/>
      <c r="E12" s="9"/>
      <c r="F12" s="15" t="s">
        <v>21</v>
      </c>
      <c r="G12" s="15" t="s">
        <v>22</v>
      </c>
      <c r="H12" s="9"/>
      <c r="I12" s="15" t="s">
        <v>21</v>
      </c>
      <c r="J12" s="15" t="s">
        <v>23</v>
      </c>
      <c r="K12" s="9" t="s">
        <v>24</v>
      </c>
      <c r="L12" s="24"/>
      <c r="M12" s="24"/>
      <c r="N12" s="25"/>
      <c r="O12" s="2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75" ht="11.25" customHeight="1">
      <c r="A13" s="33"/>
      <c r="B13" s="29"/>
      <c r="C13" s="35" t="s">
        <v>25</v>
      </c>
      <c r="D13" s="9"/>
      <c r="E13" s="9"/>
      <c r="F13" s="15" t="s">
        <v>22</v>
      </c>
      <c r="G13" s="15" t="s">
        <v>26</v>
      </c>
      <c r="H13" s="9"/>
      <c r="I13" s="15" t="s">
        <v>22</v>
      </c>
      <c r="J13" s="15" t="s">
        <v>27</v>
      </c>
      <c r="K13" s="9" t="s">
        <v>28</v>
      </c>
      <c r="L13" s="31"/>
      <c r="M13" s="31"/>
      <c r="N13" s="25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75" ht="11.25" customHeight="1">
      <c r="A14" s="34">
        <f>23.4</f>
        <v>23.4</v>
      </c>
      <c r="B14" s="29"/>
      <c r="C14" s="35" t="s">
        <v>29</v>
      </c>
      <c r="D14" s="9"/>
      <c r="E14" s="9"/>
      <c r="F14" s="15" t="s">
        <v>17</v>
      </c>
      <c r="G14" s="15" t="s">
        <v>30</v>
      </c>
      <c r="H14" s="9"/>
      <c r="I14" s="15" t="s">
        <v>18</v>
      </c>
      <c r="J14" s="15" t="s">
        <v>31</v>
      </c>
      <c r="K14" s="9" t="s">
        <v>32</v>
      </c>
      <c r="L14" s="31"/>
      <c r="M14" s="31"/>
      <c r="N14" s="25"/>
      <c r="O14" s="26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75" ht="11.25" customHeight="1">
      <c r="A15" s="33">
        <f>25.7</f>
        <v>25.7</v>
      </c>
      <c r="B15" s="29"/>
      <c r="C15" s="30" t="s">
        <v>33</v>
      </c>
      <c r="D15" s="9"/>
      <c r="E15" s="9"/>
      <c r="F15" s="15" t="s">
        <v>34</v>
      </c>
      <c r="G15" s="15" t="s">
        <v>35</v>
      </c>
      <c r="H15" s="9"/>
      <c r="I15" s="15" t="s">
        <v>34</v>
      </c>
      <c r="J15" s="15" t="s">
        <v>36</v>
      </c>
      <c r="K15" s="32" t="s">
        <v>37</v>
      </c>
      <c r="L15" s="24"/>
      <c r="M15" s="24"/>
      <c r="N15" s="25"/>
      <c r="O15" s="26"/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75" ht="11.25" customHeight="1">
      <c r="A16" s="33">
        <f>A15</f>
        <v>25.7</v>
      </c>
      <c r="B16" s="29"/>
      <c r="C16" s="30"/>
      <c r="D16" s="9"/>
      <c r="E16" s="9"/>
      <c r="F16" s="15" t="s">
        <v>38</v>
      </c>
      <c r="G16" s="15" t="s">
        <v>39</v>
      </c>
      <c r="H16" s="9"/>
      <c r="I16" s="15" t="s">
        <v>38</v>
      </c>
      <c r="J16" s="15" t="s">
        <v>27</v>
      </c>
      <c r="K16" s="32" t="s">
        <v>40</v>
      </c>
      <c r="L16" s="24"/>
      <c r="M16" s="24"/>
      <c r="N16" s="25"/>
      <c r="O16" s="26"/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ht="11.25" customHeight="1">
      <c r="A17" s="33">
        <f>30.3</f>
        <v>30.3</v>
      </c>
      <c r="B17" s="29"/>
      <c r="C17" s="35" t="s">
        <v>41</v>
      </c>
      <c r="D17" s="9"/>
      <c r="E17" s="9"/>
      <c r="F17" s="15" t="s">
        <v>42</v>
      </c>
      <c r="G17" s="15" t="s">
        <v>43</v>
      </c>
      <c r="H17" s="9"/>
      <c r="I17" s="15" t="s">
        <v>42</v>
      </c>
      <c r="J17" s="15" t="s">
        <v>21</v>
      </c>
      <c r="K17" s="9" t="s">
        <v>44</v>
      </c>
      <c r="L17" s="24"/>
      <c r="M17" s="24"/>
      <c r="N17" s="25"/>
      <c r="O17" s="26"/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ht="11.25" customHeight="1">
      <c r="A18" s="33">
        <f>41.6</f>
        <v>41.6</v>
      </c>
      <c r="B18" s="29"/>
      <c r="C18" s="35" t="s">
        <v>41</v>
      </c>
      <c r="D18" s="9"/>
      <c r="E18" s="9"/>
      <c r="F18" s="15" t="s">
        <v>45</v>
      </c>
      <c r="G18" s="15" t="s">
        <v>46</v>
      </c>
      <c r="H18" s="9"/>
      <c r="I18" s="15" t="s">
        <v>45</v>
      </c>
      <c r="J18" s="15" t="s">
        <v>47</v>
      </c>
      <c r="K18" s="9" t="s">
        <v>48</v>
      </c>
      <c r="L18" s="31">
        <f>(A18-A17)*3600/(60*(F18-F17)+(G18-G17))</f>
        <v>249.57055214723925</v>
      </c>
      <c r="M18" s="31">
        <f>(A18-A17)*3600/(60*(I18-I17)+(J18-J17))</f>
        <v>254.25</v>
      </c>
      <c r="N18" s="25"/>
      <c r="O18" s="26"/>
      <c r="P18" s="26"/>
      <c r="Q18" s="26"/>
      <c r="R18" s="26"/>
      <c r="S18" s="26"/>
      <c r="T18" s="26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ht="11.25" customHeight="1">
      <c r="A19" s="36">
        <f>70</f>
        <v>70</v>
      </c>
      <c r="B19" s="29"/>
      <c r="C19" s="35" t="s">
        <v>29</v>
      </c>
      <c r="D19" s="9"/>
      <c r="E19" s="37" t="s">
        <v>35</v>
      </c>
      <c r="F19" s="15" t="s">
        <v>49</v>
      </c>
      <c r="G19" s="15" t="s">
        <v>50</v>
      </c>
      <c r="H19" s="38" t="s">
        <v>35</v>
      </c>
      <c r="I19" s="15" t="s">
        <v>49</v>
      </c>
      <c r="J19" s="15" t="s">
        <v>51</v>
      </c>
      <c r="K19" s="9" t="s">
        <v>52</v>
      </c>
      <c r="L19" s="31">
        <f>(A19-A18)*3600/(60*(60+F19-F18)+(G19-G18))</f>
        <v>258.8354430379747</v>
      </c>
      <c r="M19" s="31">
        <f>(A19-A18)*3600/(60*(60+I19-I18)+(J19-J18))</f>
        <v>261.4833759590793</v>
      </c>
      <c r="N19" s="25"/>
      <c r="O19" s="26"/>
      <c r="P19" s="26"/>
      <c r="Q19" s="26"/>
      <c r="R19" s="26"/>
      <c r="S19" s="26"/>
      <c r="T19" s="26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ht="11.25" customHeight="1">
      <c r="A20" s="33">
        <f>76.9</f>
        <v>76.9</v>
      </c>
      <c r="B20" s="29"/>
      <c r="C20" s="30" t="s">
        <v>53</v>
      </c>
      <c r="D20" s="9"/>
      <c r="E20" s="9"/>
      <c r="F20" s="15" t="s">
        <v>54</v>
      </c>
      <c r="G20" s="15" t="s">
        <v>55</v>
      </c>
      <c r="H20" s="9"/>
      <c r="I20" s="15" t="s">
        <v>35</v>
      </c>
      <c r="J20" s="15" t="s">
        <v>56</v>
      </c>
      <c r="K20" s="32" t="s">
        <v>57</v>
      </c>
      <c r="L20" s="24"/>
      <c r="M20" s="24"/>
      <c r="N20" s="25"/>
      <c r="O20" s="26"/>
      <c r="P20" s="26"/>
      <c r="Q20" s="26"/>
      <c r="R20" s="26"/>
      <c r="S20" s="26"/>
      <c r="T20" s="26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ht="11.25" customHeight="1">
      <c r="A21" s="33">
        <f>A20</f>
        <v>76.9</v>
      </c>
      <c r="B21" s="29"/>
      <c r="C21" s="30"/>
      <c r="D21" s="9"/>
      <c r="E21" s="9"/>
      <c r="F21" s="15" t="s">
        <v>31</v>
      </c>
      <c r="G21" s="15" t="s">
        <v>31</v>
      </c>
      <c r="H21" s="9"/>
      <c r="I21" s="15" t="s">
        <v>31</v>
      </c>
      <c r="J21" s="15" t="s">
        <v>36</v>
      </c>
      <c r="K21" s="32" t="s">
        <v>58</v>
      </c>
      <c r="L21" s="24"/>
      <c r="M21" s="24"/>
      <c r="N21" s="25"/>
      <c r="O21" s="26"/>
      <c r="P21" s="26"/>
      <c r="Q21" s="26"/>
      <c r="R21" s="26"/>
      <c r="S21" s="26"/>
      <c r="T21" s="26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ht="11.25" customHeight="1">
      <c r="A22" s="36">
        <f>79</f>
        <v>79</v>
      </c>
      <c r="B22" s="29"/>
      <c r="C22" s="35" t="s">
        <v>41</v>
      </c>
      <c r="D22" s="9"/>
      <c r="E22" s="9"/>
      <c r="F22" s="15" t="s">
        <v>59</v>
      </c>
      <c r="G22" s="15" t="s">
        <v>18</v>
      </c>
      <c r="H22" s="9"/>
      <c r="I22" s="15" t="s">
        <v>59</v>
      </c>
      <c r="J22" s="15" t="s">
        <v>42</v>
      </c>
      <c r="K22" s="9" t="s">
        <v>60</v>
      </c>
      <c r="L22" s="24"/>
      <c r="M22" s="24"/>
      <c r="N22" s="25"/>
      <c r="O22" s="26"/>
      <c r="P22" s="26"/>
      <c r="Q22" s="26"/>
      <c r="R22" s="26"/>
      <c r="S22" s="26"/>
      <c r="T22" s="2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ht="11.25" customHeight="1">
      <c r="A23" s="36">
        <f>88</f>
        <v>88</v>
      </c>
      <c r="B23" s="29"/>
      <c r="C23" s="35" t="s">
        <v>61</v>
      </c>
      <c r="D23" s="9"/>
      <c r="E23" s="9"/>
      <c r="F23" s="15" t="s">
        <v>62</v>
      </c>
      <c r="G23" s="15" t="s">
        <v>38</v>
      </c>
      <c r="H23" s="9"/>
      <c r="I23" s="15" t="s">
        <v>62</v>
      </c>
      <c r="J23" s="15" t="s">
        <v>63</v>
      </c>
      <c r="K23" s="9" t="s">
        <v>64</v>
      </c>
      <c r="L23" s="31">
        <f>(A23-A22)*3600/(60*(F23-F22)+(G23-G22))</f>
        <v>177.04918032786884</v>
      </c>
      <c r="M23" s="31">
        <f>(A23-A22)*3600/(60*(I23-I22)+(J23-J22))</f>
        <v>192.85714285714286</v>
      </c>
      <c r="N23" s="25"/>
      <c r="O23" s="26"/>
      <c r="P23" s="26"/>
      <c r="Q23" s="26"/>
      <c r="R23" s="26"/>
      <c r="S23" s="26"/>
      <c r="T23" s="26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ht="11.25" customHeight="1">
      <c r="A24" s="33">
        <f>95.6</f>
        <v>95.6</v>
      </c>
      <c r="B24" s="29"/>
      <c r="C24" s="30" t="s">
        <v>65</v>
      </c>
      <c r="D24" s="9"/>
      <c r="E24" s="9"/>
      <c r="F24" s="15" t="s">
        <v>66</v>
      </c>
      <c r="G24" s="15" t="s">
        <v>67</v>
      </c>
      <c r="H24" s="9"/>
      <c r="I24" s="15" t="s">
        <v>66</v>
      </c>
      <c r="J24" s="15" t="s">
        <v>66</v>
      </c>
      <c r="K24" s="32" t="s">
        <v>10</v>
      </c>
      <c r="L24" s="24"/>
      <c r="M24" s="24"/>
      <c r="N24" s="25"/>
      <c r="O24" s="26"/>
      <c r="P24" s="26"/>
      <c r="Q24" s="26"/>
      <c r="R24" s="26"/>
      <c r="S24" s="26"/>
      <c r="T24" s="26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5" ht="11.25" customHeight="1">
      <c r="A25" s="33">
        <f>A24</f>
        <v>95.6</v>
      </c>
      <c r="B25" s="29"/>
      <c r="C25" s="30"/>
      <c r="D25" s="9"/>
      <c r="E25" s="9"/>
      <c r="F25" s="15" t="s">
        <v>67</v>
      </c>
      <c r="G25" s="15" t="s">
        <v>68</v>
      </c>
      <c r="H25" s="9"/>
      <c r="I25" s="15" t="s">
        <v>67</v>
      </c>
      <c r="J25" s="15" t="s">
        <v>69</v>
      </c>
      <c r="K25" s="32" t="s">
        <v>70</v>
      </c>
      <c r="L25" s="24"/>
      <c r="M25" s="24"/>
      <c r="N25" s="25"/>
      <c r="O25" s="26"/>
      <c r="P25" s="26"/>
      <c r="Q25" s="26"/>
      <c r="R25" s="26"/>
      <c r="S25" s="26"/>
      <c r="T25" s="26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5" ht="11.25" customHeight="1">
      <c r="A26" s="33"/>
      <c r="B26" s="29"/>
      <c r="C26" s="35" t="s">
        <v>71</v>
      </c>
      <c r="D26" s="9"/>
      <c r="E26" s="9"/>
      <c r="F26" s="15" t="s">
        <v>72</v>
      </c>
      <c r="G26" s="15" t="s">
        <v>73</v>
      </c>
      <c r="H26" s="9"/>
      <c r="I26" s="15" t="s">
        <v>72</v>
      </c>
      <c r="J26" s="15" t="s">
        <v>14</v>
      </c>
      <c r="K26" s="9" t="s">
        <v>60</v>
      </c>
      <c r="L26" s="24"/>
      <c r="M26" s="24"/>
      <c r="N26" s="25"/>
      <c r="O26" s="26"/>
      <c r="P26" s="26"/>
      <c r="Q26" s="26"/>
      <c r="R26" s="26"/>
      <c r="S26" s="26"/>
      <c r="T26" s="26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</row>
    <row r="27" spans="1:75" ht="11.25" customHeight="1">
      <c r="A27" s="33"/>
      <c r="B27" s="29"/>
      <c r="C27" s="35" t="s">
        <v>61</v>
      </c>
      <c r="D27" s="9"/>
      <c r="E27" s="9"/>
      <c r="F27" s="15" t="s">
        <v>74</v>
      </c>
      <c r="G27" s="15" t="s">
        <v>75</v>
      </c>
      <c r="H27" s="9"/>
      <c r="I27" s="15" t="s">
        <v>76</v>
      </c>
      <c r="J27" s="15" t="s">
        <v>77</v>
      </c>
      <c r="K27" s="9" t="s">
        <v>78</v>
      </c>
      <c r="L27" s="31"/>
      <c r="M27" s="31"/>
      <c r="N27" s="25"/>
      <c r="O27" s="26"/>
      <c r="P27" s="26"/>
      <c r="Q27" s="26"/>
      <c r="R27" s="26"/>
      <c r="S27" s="26"/>
      <c r="T27" s="26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5" ht="11.25" customHeight="1">
      <c r="A28" s="36">
        <f>109</f>
        <v>109</v>
      </c>
      <c r="B28" s="29"/>
      <c r="C28" s="35" t="s">
        <v>29</v>
      </c>
      <c r="D28" s="9"/>
      <c r="E28" s="9"/>
      <c r="F28" s="15" t="s">
        <v>39</v>
      </c>
      <c r="G28" s="15" t="s">
        <v>43</v>
      </c>
      <c r="H28" s="9"/>
      <c r="I28" s="15" t="s">
        <v>39</v>
      </c>
      <c r="J28" s="15" t="s">
        <v>49</v>
      </c>
      <c r="K28" s="9" t="s">
        <v>79</v>
      </c>
      <c r="L28" s="31"/>
      <c r="M28" s="31"/>
      <c r="N28" s="25"/>
      <c r="O28" s="26"/>
      <c r="P28" s="26"/>
      <c r="Q28" s="26"/>
      <c r="R28" s="26"/>
      <c r="S28" s="26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ht="11.25" customHeight="1">
      <c r="A29" s="33">
        <f>111.6</f>
        <v>111.6</v>
      </c>
      <c r="B29" s="29"/>
      <c r="C29" s="30" t="s">
        <v>80</v>
      </c>
      <c r="D29" s="9"/>
      <c r="E29" s="9"/>
      <c r="F29" s="15" t="s">
        <v>36</v>
      </c>
      <c r="G29" s="15" t="s">
        <v>81</v>
      </c>
      <c r="H29" s="9"/>
      <c r="I29" s="15" t="s">
        <v>36</v>
      </c>
      <c r="J29" s="15" t="s">
        <v>47</v>
      </c>
      <c r="K29" s="32" t="s">
        <v>82</v>
      </c>
      <c r="L29" s="24"/>
      <c r="M29" s="24"/>
      <c r="N29" s="25"/>
      <c r="O29" s="26"/>
      <c r="P29" s="26"/>
      <c r="Q29" s="26"/>
      <c r="R29" s="26"/>
      <c r="S29" s="26"/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5" ht="11.25" customHeight="1">
      <c r="A30" s="33">
        <f>A29</f>
        <v>111.6</v>
      </c>
      <c r="B30" s="29"/>
      <c r="C30" s="30"/>
      <c r="D30" s="9"/>
      <c r="E30" s="9"/>
      <c r="F30" s="15" t="s">
        <v>68</v>
      </c>
      <c r="G30" s="15" t="s">
        <v>54</v>
      </c>
      <c r="H30" s="9"/>
      <c r="I30" s="15" t="s">
        <v>68</v>
      </c>
      <c r="J30" s="15" t="s">
        <v>66</v>
      </c>
      <c r="K30" s="32" t="s">
        <v>83</v>
      </c>
      <c r="L30" s="24"/>
      <c r="M30" s="24"/>
      <c r="N30" s="25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5" ht="11.25" customHeight="1">
      <c r="A31" s="33">
        <f>117</f>
        <v>117</v>
      </c>
      <c r="B31" s="29"/>
      <c r="C31" s="35" t="s">
        <v>84</v>
      </c>
      <c r="D31" s="9"/>
      <c r="E31" s="9"/>
      <c r="F31" s="15" t="s">
        <v>85</v>
      </c>
      <c r="G31" s="15" t="s">
        <v>14</v>
      </c>
      <c r="H31" s="9"/>
      <c r="I31" s="15" t="s">
        <v>85</v>
      </c>
      <c r="J31" s="15" t="s">
        <v>77</v>
      </c>
      <c r="K31" s="9" t="s">
        <v>24</v>
      </c>
      <c r="L31" s="24"/>
      <c r="M31" s="24"/>
      <c r="N31" s="25"/>
      <c r="O31" s="26"/>
      <c r="P31" s="26"/>
      <c r="Q31" s="26"/>
      <c r="R31" s="26"/>
      <c r="S31" s="26"/>
      <c r="T31" s="26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</row>
    <row r="32" spans="1:75" ht="11.25" customHeight="1">
      <c r="A32" s="33">
        <f>130</f>
        <v>130</v>
      </c>
      <c r="B32" s="29"/>
      <c r="C32" s="35" t="s">
        <v>86</v>
      </c>
      <c r="D32" s="9"/>
      <c r="E32" s="9"/>
      <c r="F32" s="15" t="s">
        <v>13</v>
      </c>
      <c r="G32" s="15" t="s">
        <v>69</v>
      </c>
      <c r="H32" s="9"/>
      <c r="I32" s="15" t="s">
        <v>13</v>
      </c>
      <c r="J32" s="15" t="s">
        <v>63</v>
      </c>
      <c r="K32" s="9" t="s">
        <v>87</v>
      </c>
      <c r="L32" s="31">
        <f>(A32-A31)*3600/(60*(F32-F31)+(G32-G31))</f>
        <v>261.45251396648047</v>
      </c>
      <c r="M32" s="31">
        <f>(A32-A31)*3600/(60*(I32-I31)+(J32-J31))</f>
        <v>265.90909090909093</v>
      </c>
      <c r="N32" s="25"/>
      <c r="O32" s="26"/>
      <c r="P32" s="26"/>
      <c r="Q32" s="26"/>
      <c r="R32" s="26"/>
      <c r="S32" s="26"/>
      <c r="T32" s="26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</row>
    <row r="33" spans="1:75" ht="11.25" customHeight="1">
      <c r="A33" s="33">
        <f>135.2</f>
        <v>135.2</v>
      </c>
      <c r="B33" s="29"/>
      <c r="C33" s="30" t="s">
        <v>88</v>
      </c>
      <c r="D33" s="9"/>
      <c r="E33" s="9"/>
      <c r="F33" s="15" t="s">
        <v>14</v>
      </c>
      <c r="G33" s="15" t="s">
        <v>14</v>
      </c>
      <c r="H33" s="9"/>
      <c r="I33" s="15" t="s">
        <v>14</v>
      </c>
      <c r="J33" s="15" t="s">
        <v>77</v>
      </c>
      <c r="K33" s="32" t="s">
        <v>24</v>
      </c>
      <c r="L33" s="24"/>
      <c r="M33" s="24"/>
      <c r="N33" s="25"/>
      <c r="O33" s="26"/>
      <c r="P33" s="26"/>
      <c r="Q33" s="26"/>
      <c r="R33" s="26"/>
      <c r="S33" s="26"/>
      <c r="T33" s="2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75" ht="11.25" customHeight="1">
      <c r="A34" s="33">
        <f>A33</f>
        <v>135.2</v>
      </c>
      <c r="B34" s="29"/>
      <c r="C34" s="30"/>
      <c r="D34" s="9"/>
      <c r="E34" s="9"/>
      <c r="F34" s="15" t="s">
        <v>89</v>
      </c>
      <c r="G34" s="15" t="s">
        <v>30</v>
      </c>
      <c r="H34" s="9"/>
      <c r="I34" s="15" t="s">
        <v>89</v>
      </c>
      <c r="J34" s="15" t="s">
        <v>55</v>
      </c>
      <c r="K34" s="32" t="s">
        <v>90</v>
      </c>
      <c r="L34" s="24"/>
      <c r="M34" s="24"/>
      <c r="N34" s="25"/>
      <c r="O34" s="26"/>
      <c r="P34" s="26"/>
      <c r="Q34" s="26"/>
      <c r="R34" s="26"/>
      <c r="S34" s="26"/>
      <c r="T34" s="2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5" ht="11.25" customHeight="1">
      <c r="A35" s="33">
        <f>140</f>
        <v>140</v>
      </c>
      <c r="B35" s="29"/>
      <c r="C35" s="35" t="s">
        <v>41</v>
      </c>
      <c r="D35" s="9"/>
      <c r="E35" s="9"/>
      <c r="F35" s="15" t="s">
        <v>27</v>
      </c>
      <c r="G35" s="15" t="s">
        <v>73</v>
      </c>
      <c r="H35" s="9"/>
      <c r="I35" s="15" t="s">
        <v>27</v>
      </c>
      <c r="J35" s="15" t="s">
        <v>91</v>
      </c>
      <c r="K35" s="9" t="s">
        <v>92</v>
      </c>
      <c r="L35" s="24"/>
      <c r="M35" s="24"/>
      <c r="N35" s="25"/>
      <c r="O35" s="26"/>
      <c r="P35" s="26"/>
      <c r="Q35" s="26"/>
      <c r="R35" s="26"/>
      <c r="S35" s="26"/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</row>
    <row r="36" spans="1:75" ht="11.25" customHeight="1">
      <c r="A36" s="33">
        <f>154.4</f>
        <v>154.4</v>
      </c>
      <c r="B36" s="29"/>
      <c r="C36" s="35" t="s">
        <v>29</v>
      </c>
      <c r="D36" s="9"/>
      <c r="E36" s="9"/>
      <c r="F36" s="15" t="s">
        <v>17</v>
      </c>
      <c r="G36" s="15" t="s">
        <v>13</v>
      </c>
      <c r="H36" s="9"/>
      <c r="I36" s="15" t="s">
        <v>17</v>
      </c>
      <c r="J36" s="15" t="s">
        <v>74</v>
      </c>
      <c r="K36" s="9" t="s">
        <v>93</v>
      </c>
      <c r="L36" s="31">
        <f>(A36-A35)*3600/(60*(F36-F35)+(G36-G35))</f>
        <v>214.21487603305795</v>
      </c>
      <c r="M36" s="31">
        <f>(A36-A35)*3600/(60*(I36-I35)+(J36-J35))</f>
        <v>217.81512605042025</v>
      </c>
      <c r="N36" s="25"/>
      <c r="O36" s="26"/>
      <c r="P36" s="26"/>
      <c r="Q36" s="26"/>
      <c r="R36" s="26"/>
      <c r="S36" s="26"/>
      <c r="T36" s="26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</row>
    <row r="37" spans="1:75" ht="11.25" customHeight="1">
      <c r="A37" s="33">
        <f>160</f>
        <v>160</v>
      </c>
      <c r="B37" s="29"/>
      <c r="C37" s="35" t="s">
        <v>94</v>
      </c>
      <c r="D37" s="9"/>
      <c r="E37" s="9"/>
      <c r="F37" s="15" t="s">
        <v>95</v>
      </c>
      <c r="G37" s="15" t="s">
        <v>49</v>
      </c>
      <c r="H37" s="9"/>
      <c r="I37" s="15" t="s">
        <v>18</v>
      </c>
      <c r="J37" s="15" t="s">
        <v>96</v>
      </c>
      <c r="K37" s="9" t="s">
        <v>97</v>
      </c>
      <c r="L37" s="31">
        <f>(A37-A36)*3600/(60*(F37-F36)+(G37-G36))</f>
        <v>221.5384615384613</v>
      </c>
      <c r="M37" s="31">
        <f>(A37-A36)*3600/(60*(I37-I36)+(J37-J36))</f>
        <v>214.46808510638274</v>
      </c>
      <c r="N37" s="25"/>
      <c r="O37" s="26"/>
      <c r="P37" s="26"/>
      <c r="Q37" s="26"/>
      <c r="R37" s="26"/>
      <c r="S37" s="26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</row>
    <row r="38" spans="1:75" ht="11.25" customHeight="1">
      <c r="A38" s="33">
        <f>167.5</f>
        <v>167.5</v>
      </c>
      <c r="B38" s="29"/>
      <c r="C38" s="30" t="s">
        <v>98</v>
      </c>
      <c r="D38" s="9"/>
      <c r="E38" s="9"/>
      <c r="F38" s="15" t="s">
        <v>30</v>
      </c>
      <c r="G38" s="15" t="s">
        <v>30</v>
      </c>
      <c r="H38" s="9"/>
      <c r="I38" s="15" t="s">
        <v>30</v>
      </c>
      <c r="J38" s="15" t="s">
        <v>95</v>
      </c>
      <c r="K38" s="32" t="s">
        <v>82</v>
      </c>
      <c r="L38" s="24"/>
      <c r="M38" s="24"/>
      <c r="N38" s="25"/>
      <c r="O38" s="26"/>
      <c r="P38" s="26"/>
      <c r="Q38" s="26"/>
      <c r="R38" s="26"/>
      <c r="S38" s="26"/>
      <c r="T38" s="26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ht="11.25" customHeight="1">
      <c r="A39" s="33">
        <f>A38</f>
        <v>167.5</v>
      </c>
      <c r="B39" s="29"/>
      <c r="C39" s="30"/>
      <c r="D39" s="9"/>
      <c r="E39" s="9"/>
      <c r="F39" s="15" t="s">
        <v>45</v>
      </c>
      <c r="G39" s="15" t="s">
        <v>47</v>
      </c>
      <c r="H39" s="9"/>
      <c r="I39" s="15" t="s">
        <v>45</v>
      </c>
      <c r="J39" s="15" t="s">
        <v>68</v>
      </c>
      <c r="K39" s="32" t="s">
        <v>99</v>
      </c>
      <c r="L39" s="24"/>
      <c r="M39" s="24"/>
      <c r="N39" s="25"/>
      <c r="O39" s="26"/>
      <c r="P39" s="26"/>
      <c r="Q39" s="26"/>
      <c r="R39" s="26"/>
      <c r="S39" s="26"/>
      <c r="T39" s="26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</row>
    <row r="40" spans="1:75" ht="11.25" customHeight="1">
      <c r="A40" s="33">
        <f>173.4</f>
        <v>173.4</v>
      </c>
      <c r="B40" s="29"/>
      <c r="C40" s="35" t="s">
        <v>41</v>
      </c>
      <c r="D40" s="9"/>
      <c r="E40" s="15" t="s">
        <v>31</v>
      </c>
      <c r="F40" s="15" t="s">
        <v>100</v>
      </c>
      <c r="G40" s="15" t="s">
        <v>66</v>
      </c>
      <c r="H40" s="15" t="s">
        <v>31</v>
      </c>
      <c r="I40" s="15" t="s">
        <v>100</v>
      </c>
      <c r="J40" s="15" t="s">
        <v>54</v>
      </c>
      <c r="K40" s="9" t="s">
        <v>64</v>
      </c>
      <c r="L40" s="24"/>
      <c r="M40" s="24"/>
      <c r="N40" s="25"/>
      <c r="O40" s="26"/>
      <c r="P40" s="26"/>
      <c r="Q40" s="26"/>
      <c r="R40" s="26"/>
      <c r="S40" s="26"/>
      <c r="T40" s="26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</row>
    <row r="41" spans="1:75" ht="11.25" customHeight="1">
      <c r="A41" s="34">
        <f>194.5</f>
        <v>194.5</v>
      </c>
      <c r="B41" s="29"/>
      <c r="C41" s="35" t="s">
        <v>41</v>
      </c>
      <c r="D41" s="9"/>
      <c r="E41" s="9"/>
      <c r="F41" s="15" t="s">
        <v>101</v>
      </c>
      <c r="G41" s="15" t="s">
        <v>72</v>
      </c>
      <c r="H41" s="9"/>
      <c r="I41" s="15" t="s">
        <v>101</v>
      </c>
      <c r="J41" s="15" t="s">
        <v>59</v>
      </c>
      <c r="K41" s="9" t="s">
        <v>102</v>
      </c>
      <c r="L41" s="31">
        <f>(A41-A40)*3600/(60*(F41-F40)+(G41-G40))</f>
        <v>251.52317880794698</v>
      </c>
      <c r="M41" s="31">
        <f>(A41-A40)*3600/(60*(I41-I40)+(J41-J40))</f>
        <v>250.69306930693065</v>
      </c>
      <c r="N41" s="25"/>
      <c r="O41" s="26"/>
      <c r="P41" s="26"/>
      <c r="Q41" s="26"/>
      <c r="R41" s="26"/>
      <c r="S41" s="26"/>
      <c r="T41" s="26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</row>
    <row r="42" spans="1:75" ht="11.25" customHeight="1">
      <c r="A42" s="33"/>
      <c r="B42" s="29"/>
      <c r="C42" s="35" t="s">
        <v>29</v>
      </c>
      <c r="D42" s="9"/>
      <c r="E42" s="9"/>
      <c r="F42" s="15" t="s">
        <v>35</v>
      </c>
      <c r="G42" s="15" t="s">
        <v>23</v>
      </c>
      <c r="H42" s="9"/>
      <c r="I42" s="15" t="s">
        <v>35</v>
      </c>
      <c r="J42" s="15" t="s">
        <v>51</v>
      </c>
      <c r="K42" s="9" t="s">
        <v>103</v>
      </c>
      <c r="L42" s="31"/>
      <c r="M42" s="31"/>
      <c r="N42" s="25"/>
      <c r="O42" s="26"/>
      <c r="P42" s="26"/>
      <c r="Q42" s="26"/>
      <c r="R42" s="26"/>
      <c r="S42" s="26"/>
      <c r="T42" s="2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</row>
    <row r="43" spans="1:75" ht="11.25" customHeight="1">
      <c r="A43" s="33"/>
      <c r="B43" s="29"/>
      <c r="C43" s="35" t="s">
        <v>29</v>
      </c>
      <c r="D43" s="9"/>
      <c r="E43" s="9"/>
      <c r="F43" s="15" t="s">
        <v>59</v>
      </c>
      <c r="G43" s="15" t="s">
        <v>35</v>
      </c>
      <c r="H43" s="9"/>
      <c r="I43" s="15" t="s">
        <v>59</v>
      </c>
      <c r="J43" s="15" t="s">
        <v>101</v>
      </c>
      <c r="K43" s="9" t="s">
        <v>103</v>
      </c>
      <c r="L43" s="31"/>
      <c r="M43" s="31"/>
      <c r="N43" s="25"/>
      <c r="O43" s="26"/>
      <c r="P43" s="26"/>
      <c r="Q43" s="26"/>
      <c r="R43" s="26"/>
      <c r="S43" s="26"/>
      <c r="T43" s="2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</row>
    <row r="44" spans="1:75" ht="11.25" customHeight="1">
      <c r="A44" s="33">
        <f>211.5</f>
        <v>211.5</v>
      </c>
      <c r="B44" s="29"/>
      <c r="C44" s="30" t="s">
        <v>104</v>
      </c>
      <c r="D44" s="9"/>
      <c r="E44" s="9"/>
      <c r="F44" s="15" t="s">
        <v>105</v>
      </c>
      <c r="G44" s="15" t="s">
        <v>72</v>
      </c>
      <c r="H44" s="9"/>
      <c r="I44" s="15" t="s">
        <v>105</v>
      </c>
      <c r="J44" s="15" t="s">
        <v>72</v>
      </c>
      <c r="K44" s="32" t="s">
        <v>106</v>
      </c>
      <c r="L44" s="24"/>
      <c r="M44" s="24"/>
      <c r="N44" s="25"/>
      <c r="O44" s="26"/>
      <c r="P44" s="26"/>
      <c r="Q44" s="26"/>
      <c r="R44" s="26"/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</row>
    <row r="45" spans="1:75" ht="11.25" customHeight="1">
      <c r="A45" s="33">
        <f>A44</f>
        <v>211.5</v>
      </c>
      <c r="B45" s="29"/>
      <c r="C45" s="30"/>
      <c r="D45" s="9"/>
      <c r="E45" s="9"/>
      <c r="F45" s="15" t="s">
        <v>62</v>
      </c>
      <c r="G45" s="15" t="s">
        <v>47</v>
      </c>
      <c r="H45" s="9"/>
      <c r="I45" s="15" t="s">
        <v>62</v>
      </c>
      <c r="J45" s="15" t="s">
        <v>107</v>
      </c>
      <c r="K45" s="32" t="s">
        <v>19</v>
      </c>
      <c r="L45" s="24"/>
      <c r="M45" s="24"/>
      <c r="N45" s="25"/>
      <c r="O45" s="26"/>
      <c r="P45" s="26"/>
      <c r="Q45" s="26"/>
      <c r="R45" s="26"/>
      <c r="S45" s="26"/>
      <c r="T45" s="26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</row>
    <row r="46" spans="1:75" ht="11.25" customHeight="1">
      <c r="A46" s="33">
        <f>219.3</f>
        <v>219.3</v>
      </c>
      <c r="B46" s="29"/>
      <c r="C46" s="35" t="s">
        <v>41</v>
      </c>
      <c r="D46" s="9"/>
      <c r="E46" s="9"/>
      <c r="F46" s="15" t="s">
        <v>108</v>
      </c>
      <c r="G46" s="15" t="s">
        <v>18</v>
      </c>
      <c r="H46" s="9"/>
      <c r="I46" s="15" t="s">
        <v>108</v>
      </c>
      <c r="J46" s="15" t="s">
        <v>50</v>
      </c>
      <c r="K46" s="9" t="s">
        <v>109</v>
      </c>
      <c r="L46" s="24"/>
      <c r="M46" s="24"/>
      <c r="N46" s="25"/>
      <c r="O46" s="26"/>
      <c r="P46" s="26"/>
      <c r="Q46" s="26"/>
      <c r="R46" s="26"/>
      <c r="S46" s="26"/>
      <c r="T46" s="26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</row>
    <row r="47" spans="1:75" ht="11.25" customHeight="1">
      <c r="A47" s="34">
        <f>233</f>
        <v>233</v>
      </c>
      <c r="B47" s="29"/>
      <c r="C47" s="35" t="s">
        <v>110</v>
      </c>
      <c r="D47" s="9"/>
      <c r="E47" s="9"/>
      <c r="F47" s="15" t="s">
        <v>43</v>
      </c>
      <c r="G47" s="15" t="s">
        <v>66</v>
      </c>
      <c r="H47" s="9"/>
      <c r="I47" s="15" t="s">
        <v>43</v>
      </c>
      <c r="J47" s="15" t="s">
        <v>74</v>
      </c>
      <c r="K47" s="9" t="s">
        <v>60</v>
      </c>
      <c r="L47" s="31">
        <f>(A47-A46)*3600/(60*(F47-F46)+(G47-G46))</f>
        <v>238.26086956521718</v>
      </c>
      <c r="M47" s="31">
        <f>(A47-A46)*3600/(60*(I47-I46)+(J47-J46))</f>
        <v>220.17857142857125</v>
      </c>
      <c r="N47" s="25"/>
      <c r="O47" s="26"/>
      <c r="P47" s="26"/>
      <c r="Q47" s="26"/>
      <c r="R47" s="26"/>
      <c r="S47" s="26"/>
      <c r="T47" s="26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</row>
    <row r="48" spans="1:75" ht="11.25" customHeight="1">
      <c r="A48" s="33">
        <f>239.1</f>
        <v>239.1</v>
      </c>
      <c r="B48" s="29"/>
      <c r="C48" s="30" t="s">
        <v>111</v>
      </c>
      <c r="D48" s="9"/>
      <c r="E48" s="9"/>
      <c r="F48" s="15" t="s">
        <v>39</v>
      </c>
      <c r="G48" s="15" t="s">
        <v>89</v>
      </c>
      <c r="H48" s="9"/>
      <c r="I48" s="15" t="s">
        <v>39</v>
      </c>
      <c r="J48" s="15" t="s">
        <v>96</v>
      </c>
      <c r="K48" s="32" t="s">
        <v>57</v>
      </c>
      <c r="L48" s="24"/>
      <c r="M48" s="24"/>
      <c r="N48" s="25"/>
      <c r="O48" s="26"/>
      <c r="P48" s="26"/>
      <c r="Q48" s="26"/>
      <c r="R48" s="26"/>
      <c r="S48" s="26"/>
      <c r="T48" s="26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</row>
    <row r="49" spans="1:75" ht="11.25" customHeight="1">
      <c r="A49" s="33">
        <f>A48</f>
        <v>239.1</v>
      </c>
      <c r="B49" s="29"/>
      <c r="C49" s="30"/>
      <c r="D49" s="9"/>
      <c r="E49" s="9"/>
      <c r="F49" s="15" t="s">
        <v>81</v>
      </c>
      <c r="G49" s="15" t="s">
        <v>112</v>
      </c>
      <c r="H49" s="9"/>
      <c r="I49" s="15" t="s">
        <v>81</v>
      </c>
      <c r="J49" s="15" t="s">
        <v>21</v>
      </c>
      <c r="K49" s="32" t="s">
        <v>113</v>
      </c>
      <c r="L49" s="24"/>
      <c r="M49" s="24"/>
      <c r="N49" s="25"/>
      <c r="O49" s="26"/>
      <c r="P49" s="26"/>
      <c r="Q49" s="26"/>
      <c r="R49" s="26"/>
      <c r="S49" s="26"/>
      <c r="T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</row>
    <row r="50" spans="1:75" ht="11.25" customHeight="1">
      <c r="A50" s="33">
        <f>246</f>
        <v>246</v>
      </c>
      <c r="B50" s="29"/>
      <c r="C50" s="35" t="s">
        <v>114</v>
      </c>
      <c r="D50" s="9"/>
      <c r="E50" s="9"/>
      <c r="F50" s="15" t="s">
        <v>26</v>
      </c>
      <c r="G50" s="15" t="s">
        <v>30</v>
      </c>
      <c r="H50" s="9"/>
      <c r="I50" s="15" t="s">
        <v>26</v>
      </c>
      <c r="J50" s="15" t="s">
        <v>77</v>
      </c>
      <c r="K50" s="9" t="s">
        <v>92</v>
      </c>
      <c r="L50" s="24"/>
      <c r="M50" s="24"/>
      <c r="N50" s="25"/>
      <c r="O50" s="26"/>
      <c r="P50" s="26"/>
      <c r="Q50" s="26"/>
      <c r="R50" s="26"/>
      <c r="S50" s="26"/>
      <c r="T50" s="2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</row>
    <row r="51" spans="1:75" ht="11.25" customHeight="1">
      <c r="A51" s="33">
        <f>270</f>
        <v>270</v>
      </c>
      <c r="B51" s="29"/>
      <c r="C51" s="35" t="s">
        <v>115</v>
      </c>
      <c r="D51" s="9"/>
      <c r="E51" s="9"/>
      <c r="F51" s="15" t="s">
        <v>50</v>
      </c>
      <c r="G51" s="15" t="s">
        <v>38</v>
      </c>
      <c r="H51" s="9"/>
      <c r="I51" s="15" t="s">
        <v>50</v>
      </c>
      <c r="J51" s="15" t="s">
        <v>96</v>
      </c>
      <c r="K51" s="9" t="s">
        <v>15</v>
      </c>
      <c r="L51" s="31">
        <f>(A51-A50)*3600/(60*(F51-F50)+(G51-G50))</f>
        <v>240.66852367688023</v>
      </c>
      <c r="M51" s="31">
        <f>(A51-A50)*3600/(60*(I51-I50)+(J51-J50))</f>
        <v>234.14634146341464</v>
      </c>
      <c r="N51" s="25"/>
      <c r="O51" s="26"/>
      <c r="P51" s="26"/>
      <c r="Q51" s="26"/>
      <c r="R51" s="26"/>
      <c r="S51" s="26"/>
      <c r="T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</row>
    <row r="52" spans="1:75" ht="11.25" customHeight="1">
      <c r="A52" s="33">
        <f>274.4</f>
        <v>274.4</v>
      </c>
      <c r="B52" s="29"/>
      <c r="C52" s="30" t="s">
        <v>116</v>
      </c>
      <c r="D52" s="9"/>
      <c r="E52" s="9"/>
      <c r="F52" s="15" t="s">
        <v>16</v>
      </c>
      <c r="G52" s="15" t="s">
        <v>27</v>
      </c>
      <c r="H52" s="9"/>
      <c r="I52" s="15" t="s">
        <v>16</v>
      </c>
      <c r="J52" s="15" t="s">
        <v>18</v>
      </c>
      <c r="K52" s="32" t="s">
        <v>60</v>
      </c>
      <c r="L52" s="24"/>
      <c r="M52" s="24"/>
      <c r="N52" s="25"/>
      <c r="O52" s="26"/>
      <c r="P52" s="26"/>
      <c r="Q52" s="26"/>
      <c r="R52" s="26"/>
      <c r="S52" s="26"/>
      <c r="T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</row>
    <row r="53" spans="1:75" ht="11.25" customHeight="1">
      <c r="A53" s="33">
        <f>A52</f>
        <v>274.4</v>
      </c>
      <c r="B53" s="29"/>
      <c r="C53" s="30"/>
      <c r="D53" s="9"/>
      <c r="E53" s="9"/>
      <c r="F53" s="15" t="s">
        <v>77</v>
      </c>
      <c r="G53" s="15" t="s">
        <v>59</v>
      </c>
      <c r="H53" s="9"/>
      <c r="I53" s="15" t="s">
        <v>77</v>
      </c>
      <c r="J53" s="15" t="s">
        <v>76</v>
      </c>
      <c r="K53" s="32" t="s">
        <v>24</v>
      </c>
      <c r="L53" s="24"/>
      <c r="M53" s="24"/>
      <c r="N53" s="25"/>
      <c r="O53" s="26"/>
      <c r="P53" s="26"/>
      <c r="Q53" s="26"/>
      <c r="R53" s="26"/>
      <c r="S53" s="26"/>
      <c r="T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</row>
    <row r="54" spans="1:75" ht="11.25" customHeight="1">
      <c r="A54" s="33">
        <f>280.3</f>
        <v>280.3</v>
      </c>
      <c r="B54" s="29"/>
      <c r="C54" s="35" t="s">
        <v>117</v>
      </c>
      <c r="D54" s="9"/>
      <c r="E54" s="9"/>
      <c r="F54" s="15" t="s">
        <v>17</v>
      </c>
      <c r="G54" s="15" t="s">
        <v>21</v>
      </c>
      <c r="H54" s="9"/>
      <c r="I54" s="15" t="s">
        <v>17</v>
      </c>
      <c r="J54" s="15" t="s">
        <v>23</v>
      </c>
      <c r="K54" s="9" t="s">
        <v>28</v>
      </c>
      <c r="L54" s="24"/>
      <c r="M54" s="24"/>
      <c r="N54" s="25"/>
      <c r="O54" s="26"/>
      <c r="P54" s="26"/>
      <c r="Q54" s="26"/>
      <c r="R54" s="26"/>
      <c r="S54" s="26"/>
      <c r="T54" s="26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</row>
    <row r="55" spans="1:75" ht="11.25" customHeight="1">
      <c r="A55" s="33">
        <f>286.6</f>
        <v>286.6</v>
      </c>
      <c r="B55" s="29"/>
      <c r="C55" s="35" t="s">
        <v>41</v>
      </c>
      <c r="D55" s="9"/>
      <c r="E55" s="9"/>
      <c r="F55" s="15" t="s">
        <v>95</v>
      </c>
      <c r="G55" s="15" t="s">
        <v>108</v>
      </c>
      <c r="H55" s="9"/>
      <c r="I55" s="15" t="s">
        <v>95</v>
      </c>
      <c r="J55" s="15" t="s">
        <v>107</v>
      </c>
      <c r="K55" s="9" t="s">
        <v>24</v>
      </c>
      <c r="L55" s="31">
        <f>(A55-A54)*3600/(60*(F55-F54)+(G55-G54))</f>
        <v>252.00000000000045</v>
      </c>
      <c r="M55" s="31">
        <f>(A55-A54)*3600/(60*(I55-I54)+(J55-J54))</f>
        <v>257.7272727272732</v>
      </c>
      <c r="N55" s="25"/>
      <c r="O55" s="26"/>
      <c r="P55" s="26"/>
      <c r="Q55" s="26"/>
      <c r="R55" s="26"/>
      <c r="S55" s="26"/>
      <c r="T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</row>
    <row r="56" spans="1:75" ht="11.25" customHeight="1">
      <c r="A56" s="33">
        <f>302.8</f>
        <v>302.8</v>
      </c>
      <c r="B56" s="29"/>
      <c r="C56" s="35" t="s">
        <v>29</v>
      </c>
      <c r="D56" s="9"/>
      <c r="E56" s="9"/>
      <c r="F56" s="15" t="s">
        <v>30</v>
      </c>
      <c r="G56" s="15" t="s">
        <v>38</v>
      </c>
      <c r="H56" s="9"/>
      <c r="I56" s="15" t="s">
        <v>30</v>
      </c>
      <c r="J56" s="15" t="s">
        <v>30</v>
      </c>
      <c r="K56" s="9" t="s">
        <v>19</v>
      </c>
      <c r="L56" s="31">
        <f>(A56-A55)*3600/(60*(F56-F55)+(G56-G55))</f>
        <v>268.7557603686634</v>
      </c>
      <c r="M56" s="39">
        <f>(A56-A55)*3600/(60*(I56-I55)+(J56-J55))</f>
        <v>281.7391304347824</v>
      </c>
      <c r="N56" s="25"/>
      <c r="O56" s="26"/>
      <c r="P56" s="26"/>
      <c r="Q56" s="26"/>
      <c r="R56" s="26"/>
      <c r="S56" s="26"/>
      <c r="T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</row>
    <row r="57" spans="1:75" ht="11.25" customHeight="1">
      <c r="A57" s="33">
        <f>313</f>
        <v>313</v>
      </c>
      <c r="B57" s="29"/>
      <c r="C57" s="30" t="s">
        <v>118</v>
      </c>
      <c r="D57" s="9"/>
      <c r="E57" s="9"/>
      <c r="F57" s="15" t="s">
        <v>23</v>
      </c>
      <c r="G57" s="15" t="s">
        <v>68</v>
      </c>
      <c r="H57" s="9"/>
      <c r="I57" s="15" t="s">
        <v>23</v>
      </c>
      <c r="J57" s="15" t="s">
        <v>73</v>
      </c>
      <c r="K57" s="32" t="s">
        <v>15</v>
      </c>
      <c r="L57" s="24"/>
      <c r="M57" s="24"/>
      <c r="N57" s="25"/>
      <c r="O57" s="26"/>
      <c r="P57" s="26"/>
      <c r="Q57" s="26"/>
      <c r="R57" s="26"/>
      <c r="S57" s="26"/>
      <c r="T57" s="26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</row>
    <row r="58" spans="1:75" ht="11.25" customHeight="1">
      <c r="A58" s="33">
        <f>A57</f>
        <v>313</v>
      </c>
      <c r="B58" s="29"/>
      <c r="C58" s="30"/>
      <c r="D58" s="9"/>
      <c r="E58" s="15" t="s">
        <v>59</v>
      </c>
      <c r="F58" s="15" t="s">
        <v>46</v>
      </c>
      <c r="G58" s="15" t="s">
        <v>95</v>
      </c>
      <c r="H58" s="15" t="s">
        <v>59</v>
      </c>
      <c r="I58" s="15" t="s">
        <v>46</v>
      </c>
      <c r="J58" s="15" t="s">
        <v>45</v>
      </c>
      <c r="K58" s="32" t="s">
        <v>70</v>
      </c>
      <c r="L58" s="24"/>
      <c r="M58" s="24"/>
      <c r="N58" s="25"/>
      <c r="O58" s="26"/>
      <c r="P58" s="26"/>
      <c r="Q58" s="26"/>
      <c r="R58" s="26"/>
      <c r="S58" s="26"/>
      <c r="T58" s="26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</row>
    <row r="59" spans="1:75" ht="11.25" customHeight="1">
      <c r="A59" s="33">
        <v>320</v>
      </c>
      <c r="B59" s="29"/>
      <c r="C59" s="35" t="s">
        <v>119</v>
      </c>
      <c r="D59" s="9"/>
      <c r="E59" s="9"/>
      <c r="F59" s="15" t="s">
        <v>101</v>
      </c>
      <c r="G59" s="15" t="s">
        <v>96</v>
      </c>
      <c r="H59" s="9"/>
      <c r="I59" s="15" t="s">
        <v>101</v>
      </c>
      <c r="J59" s="15" t="s">
        <v>95</v>
      </c>
      <c r="K59" s="9" t="s">
        <v>120</v>
      </c>
      <c r="L59" s="24"/>
      <c r="M59" s="24"/>
      <c r="N59" s="25"/>
      <c r="O59" s="26"/>
      <c r="P59" s="26"/>
      <c r="Q59" s="26"/>
      <c r="R59" s="26"/>
      <c r="S59" s="26"/>
      <c r="T59" s="26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</row>
    <row r="60" spans="1:75" ht="11.25" customHeight="1">
      <c r="A60" s="33">
        <f>336.3</f>
        <v>336.3</v>
      </c>
      <c r="B60" s="29"/>
      <c r="C60" s="35" t="s">
        <v>121</v>
      </c>
      <c r="D60" s="9"/>
      <c r="E60" s="9"/>
      <c r="F60" s="15" t="s">
        <v>122</v>
      </c>
      <c r="G60" s="15" t="s">
        <v>43</v>
      </c>
      <c r="H60" s="9"/>
      <c r="I60" s="15" t="s">
        <v>59</v>
      </c>
      <c r="J60" s="15" t="s">
        <v>23</v>
      </c>
      <c r="K60" s="9" t="s">
        <v>123</v>
      </c>
      <c r="L60" s="31">
        <f>(A60-A59)*3600/(60*(F60-F59)+(G60-G59))</f>
        <v>222.27272727272745</v>
      </c>
      <c r="M60" s="31">
        <f>(A60-A59)*3600/(60*(I60-I59)+(J60-J59))</f>
        <v>236.61290322580663</v>
      </c>
      <c r="N60" s="25"/>
      <c r="O60" s="26"/>
      <c r="P60" s="26"/>
      <c r="Q60" s="26"/>
      <c r="R60" s="26"/>
      <c r="S60" s="26"/>
      <c r="T60" s="26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</row>
    <row r="61" spans="1:75" ht="11.25" customHeight="1">
      <c r="A61" s="33">
        <f>342.2</f>
        <v>342.2</v>
      </c>
      <c r="B61" s="29"/>
      <c r="C61" s="30" t="s">
        <v>124</v>
      </c>
      <c r="D61" s="9"/>
      <c r="E61" s="9"/>
      <c r="F61" s="15" t="s">
        <v>56</v>
      </c>
      <c r="G61" s="15" t="s">
        <v>18</v>
      </c>
      <c r="H61" s="9"/>
      <c r="I61" s="15" t="s">
        <v>56</v>
      </c>
      <c r="J61" s="15" t="s">
        <v>107</v>
      </c>
      <c r="K61" s="32" t="s">
        <v>125</v>
      </c>
      <c r="L61" s="24"/>
      <c r="M61" s="24"/>
      <c r="N61" s="25"/>
      <c r="O61" s="26"/>
      <c r="P61" s="26"/>
      <c r="Q61" s="26"/>
      <c r="R61" s="26"/>
      <c r="S61" s="26"/>
      <c r="T61" s="26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</row>
    <row r="62" spans="1:113" ht="11.25" customHeight="1">
      <c r="A62" s="10"/>
      <c r="B62" s="10"/>
      <c r="C62" s="2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</row>
    <row r="63" spans="1:113" ht="11.25" customHeight="1">
      <c r="A63" s="10"/>
      <c r="B63" s="10"/>
      <c r="C63" s="2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</row>
    <row r="64" spans="1:113" ht="11.25" customHeight="1">
      <c r="A64" s="10"/>
      <c r="B64" s="10"/>
      <c r="C64" s="2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6"/>
      <c r="P64" s="26"/>
      <c r="Q64" s="26"/>
      <c r="R64" s="26"/>
      <c r="S64" s="26"/>
      <c r="T64" s="26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ht="11.25" customHeight="1">
      <c r="A65" s="10"/>
      <c r="B65" s="10"/>
      <c r="C65" s="2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</row>
    <row r="66" spans="1:113" ht="11.25" customHeight="1">
      <c r="A66" s="10"/>
      <c r="B66" s="10"/>
      <c r="C66" s="2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</row>
    <row r="67" spans="1:113" ht="11.25" customHeight="1">
      <c r="A67" s="10"/>
      <c r="B67" s="10"/>
      <c r="C67" s="2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6"/>
      <c r="P67" s="26"/>
      <c r="Q67" s="26"/>
      <c r="R67" s="26"/>
      <c r="S67" s="26"/>
      <c r="T67" s="26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ht="11.25" customHeight="1">
      <c r="A68" s="10"/>
      <c r="B68" s="10"/>
      <c r="C68" s="26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</row>
    <row r="69" spans="1:113" ht="11.25" customHeight="1">
      <c r="A69" s="10"/>
      <c r="B69" s="10"/>
      <c r="C69" s="2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</row>
    <row r="70" spans="1:113" ht="11.25" customHeight="1">
      <c r="A70" s="10"/>
      <c r="B70" s="10"/>
      <c r="C70" s="26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6"/>
      <c r="P70" s="26"/>
      <c r="Q70" s="26"/>
      <c r="R70" s="26"/>
      <c r="S70" s="26"/>
      <c r="T70" s="26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ht="11.25" customHeight="1">
      <c r="A71" s="10"/>
      <c r="B71" s="10"/>
      <c r="C71" s="2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</row>
    <row r="72" spans="1:113" ht="11.25" customHeight="1">
      <c r="A72" s="10"/>
      <c r="B72" s="10"/>
      <c r="C72" s="26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</row>
    <row r="73" spans="1:113" ht="11.25" customHeight="1">
      <c r="A73" s="10"/>
      <c r="B73" s="10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1:113" ht="11.25" customHeight="1">
      <c r="A74" s="10"/>
      <c r="B74" s="10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</row>
    <row r="75" spans="1:113" ht="11.25" customHeight="1">
      <c r="A75" s="10"/>
      <c r="B75" s="10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</row>
    <row r="76" spans="1:113" ht="11.25" customHeight="1">
      <c r="A76" s="10"/>
      <c r="B76" s="10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ht="11.25" customHeight="1">
      <c r="A77" s="10"/>
      <c r="B77" s="10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</row>
    <row r="78" spans="1:113" ht="11.25" customHeight="1">
      <c r="A78" s="10"/>
      <c r="B78" s="10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</row>
    <row r="79" spans="1:113" ht="11.25" customHeight="1">
      <c r="A79" s="10"/>
      <c r="B79" s="10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1:113" ht="11.25" customHeight="1">
      <c r="A80" s="10"/>
      <c r="B80" s="10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</row>
    <row r="81" spans="1:113" ht="11.25" customHeight="1">
      <c r="A81" s="10"/>
      <c r="B81" s="10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</row>
    <row r="82" spans="1:113" ht="11.25" customHeight="1">
      <c r="A82" s="10"/>
      <c r="B82" s="10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1:113" ht="11.25" customHeight="1">
      <c r="A83" s="10"/>
      <c r="B83" s="10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</row>
    <row r="84" spans="1:113" ht="11.25" customHeight="1">
      <c r="A84" s="10"/>
      <c r="B84" s="10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</row>
    <row r="85" spans="1:113" ht="11.25" customHeight="1">
      <c r="A85" s="10"/>
      <c r="B85" s="10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1:113" ht="11.25" customHeight="1">
      <c r="A86" s="10"/>
      <c r="B86" s="10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</row>
    <row r="87" spans="1:113" ht="11.25" customHeight="1">
      <c r="A87" s="10"/>
      <c r="B87" s="10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</row>
    <row r="88" spans="1:113" ht="11.25" customHeight="1">
      <c r="A88" s="10"/>
      <c r="B88" s="10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ht="11.25" customHeight="1">
      <c r="A89" s="10"/>
      <c r="B89" s="10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</row>
    <row r="90" spans="1:113" ht="11.25" customHeight="1">
      <c r="A90" s="10"/>
      <c r="B90" s="10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</row>
    <row r="91" spans="1:113" ht="11.25" customHeight="1">
      <c r="A91" s="10"/>
      <c r="B91" s="10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1:113" ht="11.25" customHeight="1">
      <c r="A92" s="10"/>
      <c r="B92" s="10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</row>
    <row r="93" spans="1:113" ht="11.25" customHeight="1">
      <c r="A93" s="10"/>
      <c r="B93" s="10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</row>
    <row r="94" spans="1:113" ht="11.25" customHeight="1">
      <c r="A94" s="10"/>
      <c r="B94" s="10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1:113" ht="11.25" customHeight="1">
      <c r="A95" s="10"/>
      <c r="B95" s="10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ht="11.25" customHeight="1">
      <c r="A96" s="10"/>
      <c r="B96" s="10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1:113" ht="11.25" customHeight="1">
      <c r="A97" s="10"/>
      <c r="B97" s="10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ht="11.25" customHeight="1">
      <c r="A98" s="10"/>
      <c r="B98" s="10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ht="11.25" customHeight="1">
      <c r="A99" s="10"/>
      <c r="B99" s="10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ht="11.25" customHeight="1">
      <c r="A100" s="10"/>
      <c r="B100" s="10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ht="11.25" customHeight="1">
      <c r="A101" s="10"/>
      <c r="B101" s="10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ht="11.25" customHeight="1">
      <c r="A102" s="10"/>
      <c r="B102" s="10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ht="11.25" customHeight="1">
      <c r="A103" s="10"/>
      <c r="B103" s="10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3" ht="11.25" customHeight="1">
      <c r="A104" s="10"/>
      <c r="B104" s="10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3" ht="11.25" customHeight="1">
      <c r="A105" s="10"/>
      <c r="B105" s="10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ht="11.25" customHeight="1">
      <c r="A106" s="10"/>
      <c r="B106" s="1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1:113" ht="11.25" customHeight="1">
      <c r="A107" s="10"/>
      <c r="B107" s="1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1:113" ht="11.25" customHeight="1">
      <c r="A108" s="10"/>
      <c r="B108" s="10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ht="11.25" customHeight="1">
      <c r="A109" s="10"/>
      <c r="B109" s="10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3" ht="11.25" customHeight="1">
      <c r="A110" s="10"/>
      <c r="B110" s="10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1:113" ht="11.25" customHeight="1">
      <c r="A111" s="10"/>
      <c r="B111" s="10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1:113" ht="11.25" customHeight="1">
      <c r="A112" s="10"/>
      <c r="B112" s="10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1:113" ht="11.25" customHeight="1">
      <c r="A113" s="10"/>
      <c r="B113" s="10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1:113" ht="11.25" customHeight="1">
      <c r="A114" s="10"/>
      <c r="B114" s="10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1:113" ht="11.25" customHeight="1">
      <c r="A115" s="10"/>
      <c r="B115" s="10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1:113" ht="11.25" customHeight="1">
      <c r="A116" s="10"/>
      <c r="B116" s="10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1:113" ht="11.25" customHeight="1">
      <c r="A117" s="10"/>
      <c r="B117" s="10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1:113" ht="11.25" customHeight="1">
      <c r="A118" s="10"/>
      <c r="B118" s="10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1:113" ht="11.25" customHeight="1">
      <c r="A119" s="10"/>
      <c r="B119" s="10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1:113" ht="11.25" customHeight="1">
      <c r="A120" s="10"/>
      <c r="B120" s="10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1:75" ht="11.25" customHeight="1">
      <c r="A121" s="10"/>
      <c r="B121" s="10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</row>
    <row r="122" spans="1:75" ht="11.25" customHeight="1">
      <c r="A122" s="10"/>
      <c r="B122" s="10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</row>
    <row r="123" spans="1:75" ht="11.25" customHeight="1">
      <c r="A123" s="10"/>
      <c r="B123" s="10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</row>
    <row r="124" spans="1:75" ht="11.25" customHeight="1">
      <c r="A124" s="10"/>
      <c r="B124" s="10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</row>
    <row r="125" spans="1:75" ht="11.25" customHeight="1">
      <c r="A125" s="10"/>
      <c r="B125" s="10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</row>
    <row r="126" spans="1:75" ht="11.25" customHeight="1">
      <c r="A126" s="10"/>
      <c r="B126" s="10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</row>
    <row r="127" spans="1:75" ht="11.25" customHeight="1">
      <c r="A127" s="10"/>
      <c r="B127" s="10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</row>
    <row r="128" spans="1:75" ht="11.25" customHeight="1">
      <c r="A128" s="10"/>
      <c r="B128" s="10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</row>
    <row r="129" spans="1:75" ht="11.25" customHeight="1">
      <c r="A129" s="10"/>
      <c r="B129" s="10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</row>
    <row r="130" spans="1:75" ht="11.25" customHeight="1">
      <c r="A130" s="10"/>
      <c r="B130" s="10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</row>
    <row r="131" spans="1:75" ht="11.25" customHeight="1">
      <c r="A131" s="10"/>
      <c r="B131" s="10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</row>
    <row r="132" spans="1:75" ht="11.25" customHeight="1">
      <c r="A132" s="10"/>
      <c r="B132" s="10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</row>
    <row r="133" spans="1:75" ht="11.25" customHeight="1">
      <c r="A133" s="10"/>
      <c r="B133" s="10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</row>
    <row r="134" spans="1:75" ht="11.25" customHeight="1">
      <c r="A134" s="10"/>
      <c r="B134" s="10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</row>
    <row r="135" spans="1:75" ht="11.25" customHeight="1">
      <c r="A135" s="10"/>
      <c r="B135" s="10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</row>
    <row r="136" spans="1:75" ht="11.25" customHeight="1">
      <c r="A136" s="10"/>
      <c r="B136" s="10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</row>
    <row r="137" spans="1:75" ht="11.25" customHeight="1">
      <c r="A137" s="10"/>
      <c r="B137" s="10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</row>
    <row r="138" spans="1:75" ht="11.25" customHeight="1">
      <c r="A138" s="10"/>
      <c r="B138" s="10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</row>
    <row r="139" spans="1:75" ht="11.25" customHeight="1">
      <c r="A139" s="10"/>
      <c r="B139" s="10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</row>
    <row r="140" spans="1:75" ht="11.25" customHeight="1">
      <c r="A140" s="10"/>
      <c r="B140" s="10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</row>
    <row r="141" spans="1:75" ht="11.25" customHeight="1">
      <c r="A141" s="10"/>
      <c r="B141" s="10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</row>
    <row r="142" spans="1:75" ht="11.25" customHeight="1">
      <c r="A142" s="10"/>
      <c r="B142" s="10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</row>
    <row r="143" spans="1:75" ht="11.25" customHeight="1">
      <c r="A143" s="10"/>
      <c r="B143" s="10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</row>
    <row r="144" spans="1:75" ht="11.25" customHeight="1">
      <c r="A144" s="10"/>
      <c r="B144" s="10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</row>
    <row r="145" spans="1:75" ht="11.25" customHeight="1">
      <c r="A145" s="10"/>
      <c r="B145" s="10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</row>
    <row r="146" spans="1:75" ht="11.25" customHeight="1">
      <c r="A146" s="10"/>
      <c r="B146" s="10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</row>
    <row r="147" spans="1:75" ht="11.25" customHeight="1">
      <c r="A147" s="10"/>
      <c r="B147" s="10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</row>
    <row r="148" spans="1:75" ht="11.25" customHeight="1">
      <c r="A148" s="10"/>
      <c r="B148" s="10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</row>
    <row r="149" spans="1:75" ht="11.25" customHeight="1">
      <c r="A149" s="10"/>
      <c r="B149" s="10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</row>
    <row r="150" spans="1:75" ht="11.25" customHeight="1">
      <c r="A150" s="10"/>
      <c r="B150" s="10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</row>
    <row r="151" spans="1:75" ht="11.25" customHeight="1">
      <c r="A151" s="10"/>
      <c r="B151" s="10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</row>
    <row r="152" spans="1:75" ht="11.25" customHeight="1">
      <c r="A152" s="10"/>
      <c r="B152" s="10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</row>
    <row r="153" spans="1:75" ht="11.25" customHeight="1">
      <c r="A153" s="10"/>
      <c r="B153" s="10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</row>
    <row r="154" spans="1:75" ht="11.25" customHeight="1">
      <c r="A154" s="10"/>
      <c r="B154" s="10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</row>
    <row r="155" spans="1:75" ht="11.25" customHeight="1">
      <c r="A155" s="10"/>
      <c r="B155" s="10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</row>
    <row r="156" spans="1:75" ht="11.25" customHeight="1">
      <c r="A156" s="10"/>
      <c r="B156" s="10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</row>
    <row r="157" spans="1:75" ht="11.25" customHeight="1">
      <c r="A157" s="10"/>
      <c r="B157" s="10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</row>
    <row r="158" spans="1:75" ht="11.25" customHeight="1">
      <c r="A158" s="10"/>
      <c r="B158" s="10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</row>
    <row r="159" spans="1:75" ht="11.25" customHeight="1">
      <c r="A159" s="10"/>
      <c r="B159" s="10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</row>
    <row r="160" spans="1:75" ht="11.25" customHeight="1">
      <c r="A160" s="10"/>
      <c r="B160" s="10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</row>
    <row r="161" spans="1:75" ht="11.25" customHeight="1">
      <c r="A161" s="10"/>
      <c r="B161" s="10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</row>
    <row r="162" spans="1:75" ht="11.25" customHeight="1">
      <c r="A162" s="10"/>
      <c r="B162" s="10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</row>
    <row r="163" spans="1:75" ht="11.25" customHeight="1">
      <c r="A163" s="10"/>
      <c r="B163" s="10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</row>
    <row r="164" spans="1:75" ht="11.25" customHeight="1">
      <c r="A164" s="10"/>
      <c r="B164" s="10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</row>
    <row r="165" spans="1:75" ht="11.25" customHeight="1">
      <c r="A165" s="10"/>
      <c r="B165" s="10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</row>
    <row r="166" spans="1:75" ht="11.25" customHeight="1">
      <c r="A166" s="10"/>
      <c r="B166" s="10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</row>
    <row r="167" spans="1:75" ht="11.25" customHeight="1">
      <c r="A167" s="10"/>
      <c r="B167" s="10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</row>
    <row r="168" spans="1:75" ht="11.25" customHeight="1">
      <c r="A168" s="10"/>
      <c r="B168" s="10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</row>
    <row r="169" spans="1:75" ht="11.25" customHeight="1">
      <c r="A169" s="10"/>
      <c r="B169" s="10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</row>
    <row r="170" spans="1:75" ht="11.25" customHeight="1">
      <c r="A170" s="10"/>
      <c r="B170" s="10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</row>
    <row r="171" spans="1:75" ht="11.25" customHeight="1">
      <c r="A171" s="10"/>
      <c r="B171" s="10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</row>
    <row r="172" spans="1:75" ht="11.25" customHeight="1">
      <c r="A172" s="10"/>
      <c r="B172" s="10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</row>
    <row r="173" spans="1:75" ht="11.25" customHeight="1">
      <c r="A173" s="10"/>
      <c r="B173" s="10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</row>
    <row r="174" spans="1:75" ht="11.25" customHeight="1">
      <c r="A174" s="10"/>
      <c r="B174" s="10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</row>
    <row r="175" spans="1:75" ht="11.25" customHeight="1">
      <c r="A175" s="10"/>
      <c r="B175" s="10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</row>
    <row r="176" spans="1:75" ht="11.25" customHeight="1">
      <c r="A176" s="10"/>
      <c r="B176" s="10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</row>
    <row r="177" spans="1:75" ht="11.25" customHeight="1">
      <c r="A177" s="10"/>
      <c r="B177" s="10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</row>
    <row r="178" spans="1:75" ht="11.25" customHeight="1">
      <c r="A178" s="10"/>
      <c r="B178" s="10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</row>
    <row r="179" spans="1:75" ht="11.25" customHeight="1">
      <c r="A179" s="10"/>
      <c r="B179" s="10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</row>
    <row r="180" spans="1:75" ht="11.25" customHeight="1">
      <c r="A180" s="10"/>
      <c r="B180" s="10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</row>
    <row r="181" spans="1:75" ht="11.25" customHeight="1">
      <c r="A181" s="10"/>
      <c r="B181" s="10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</row>
    <row r="182" spans="1:75" ht="11.25" customHeight="1">
      <c r="A182" s="10"/>
      <c r="B182" s="10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</row>
    <row r="183" spans="1:75" ht="11.25" customHeight="1">
      <c r="A183" s="10"/>
      <c r="B183" s="10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</row>
    <row r="184" spans="1:75" ht="11.25" customHeight="1">
      <c r="A184" s="10"/>
      <c r="B184" s="10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</row>
    <row r="185" spans="1:75" ht="11.25" customHeight="1">
      <c r="A185" s="10"/>
      <c r="B185" s="10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</row>
    <row r="186" spans="1:75" ht="11.25" customHeight="1">
      <c r="A186" s="10"/>
      <c r="B186" s="10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</row>
    <row r="187" spans="1:75" ht="11.25" customHeight="1">
      <c r="A187" s="10"/>
      <c r="B187" s="10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</row>
    <row r="188" spans="1:75" ht="11.25" customHeight="1">
      <c r="A188" s="10"/>
      <c r="B188" s="10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</row>
    <row r="189" spans="1:75" ht="11.25" customHeight="1">
      <c r="A189" s="10"/>
      <c r="B189" s="10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</row>
  </sheetData>
  <sheetProtection selectLockedCells="1" selectUnlockedCells="1"/>
  <mergeCells count="16">
    <mergeCell ref="A3:M3"/>
    <mergeCell ref="A5:M5"/>
    <mergeCell ref="E7:G7"/>
    <mergeCell ref="H7:J7"/>
    <mergeCell ref="L7:M7"/>
    <mergeCell ref="C10:C11"/>
    <mergeCell ref="C15:C16"/>
    <mergeCell ref="C20:C21"/>
    <mergeCell ref="C24:C25"/>
    <mergeCell ref="C29:C30"/>
    <mergeCell ref="C33:C34"/>
    <mergeCell ref="C38:C39"/>
    <mergeCell ref="C44:C45"/>
    <mergeCell ref="C48:C49"/>
    <mergeCell ref="C52:C53"/>
    <mergeCell ref="C57:C58"/>
  </mergeCells>
  <printOptions horizontalCentered="1"/>
  <pageMargins left="0.5902777777777778" right="0.5902777777777778" top="0.9840277777777777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2013-05-28T17:06:18Z</cp:lastPrinted>
  <dcterms:created xsi:type="dcterms:W3CDTF">2004-05-22T23:57:44Z</dcterms:created>
  <dcterms:modified xsi:type="dcterms:W3CDTF">2013-06-13T22:39:55Z</dcterms:modified>
  <cp:category/>
  <cp:version/>
  <cp:contentType/>
  <cp:contentStatus/>
  <cp:revision>300</cp:revision>
</cp:coreProperties>
</file>